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.02.2024" sheetId="1" r:id="rId1"/>
  </sheets>
  <calcPr calcId="145621"/>
</workbook>
</file>

<file path=xl/calcChain.xml><?xml version="1.0" encoding="utf-8"?>
<calcChain xmlns="http://schemas.openxmlformats.org/spreadsheetml/2006/main">
  <c r="U41" i="1" l="1"/>
  <c r="D38" i="1"/>
  <c r="Q35" i="1"/>
  <c r="P35" i="1"/>
  <c r="Q36" i="1" s="1"/>
  <c r="N35" i="1"/>
  <c r="M35" i="1"/>
  <c r="N36" i="1" s="1"/>
  <c r="J35" i="1"/>
  <c r="I35" i="1"/>
  <c r="J36" i="1" s="1"/>
  <c r="F35" i="1"/>
  <c r="E35" i="1"/>
  <c r="F36" i="1" s="1"/>
  <c r="H34" i="1"/>
  <c r="G34" i="1"/>
  <c r="G33" i="1"/>
  <c r="P40" i="1" s="1"/>
  <c r="U32" i="1"/>
  <c r="K32" i="1"/>
  <c r="P31" i="1"/>
  <c r="O31" i="1"/>
  <c r="K31" i="1"/>
  <c r="G31" i="1"/>
  <c r="Q31" i="1" s="1"/>
  <c r="Q40" i="1" s="1"/>
  <c r="P30" i="1"/>
  <c r="G30" i="1"/>
  <c r="Q30" i="1" s="1"/>
  <c r="G29" i="1"/>
  <c r="O28" i="1"/>
  <c r="P27" i="1"/>
  <c r="Q41" i="1" s="1"/>
  <c r="O27" i="1"/>
  <c r="K27" i="1"/>
  <c r="Q27" i="1" s="1"/>
  <c r="P26" i="1"/>
  <c r="R41" i="1" s="1"/>
  <c r="O26" i="1"/>
  <c r="P25" i="1"/>
  <c r="O25" i="1"/>
  <c r="K25" i="1"/>
  <c r="Q26" i="1" s="1"/>
  <c r="R40" i="1" s="1"/>
  <c r="R42" i="1" s="1"/>
  <c r="G25" i="1"/>
  <c r="O24" i="1"/>
  <c r="K24" i="1"/>
  <c r="Q25" i="1" s="1"/>
  <c r="G24" i="1"/>
  <c r="U23" i="1"/>
  <c r="K23" i="1"/>
  <c r="T23" i="1" s="1"/>
  <c r="G23" i="1"/>
  <c r="U22" i="1"/>
  <c r="K22" i="1"/>
  <c r="G22" i="1"/>
  <c r="U21" i="1"/>
  <c r="S21" i="1"/>
  <c r="O21" i="1"/>
  <c r="K21" i="1"/>
  <c r="G21" i="1"/>
  <c r="T22" i="1" s="1"/>
  <c r="T21" i="1" s="1"/>
  <c r="U20" i="1"/>
  <c r="K20" i="1"/>
  <c r="G20" i="1"/>
  <c r="T20" i="1" s="1"/>
  <c r="U19" i="1"/>
  <c r="U18" i="1" s="1"/>
  <c r="O19" i="1"/>
  <c r="K19" i="1"/>
  <c r="G19" i="1"/>
  <c r="S18" i="1"/>
  <c r="O18" i="1"/>
  <c r="K18" i="1"/>
  <c r="G18" i="1"/>
  <c r="T19" i="1" s="1"/>
  <c r="T18" i="1" s="1"/>
  <c r="U17" i="1"/>
  <c r="T17" i="1"/>
  <c r="O17" i="1"/>
  <c r="K17" i="1"/>
  <c r="G17" i="1"/>
  <c r="U16" i="1"/>
  <c r="U14" i="1" s="1"/>
  <c r="O16" i="1"/>
  <c r="K16" i="1"/>
  <c r="G16" i="1"/>
  <c r="T16" i="1" s="1"/>
  <c r="U15" i="1"/>
  <c r="O15" i="1"/>
  <c r="K15" i="1"/>
  <c r="G15" i="1"/>
  <c r="S14" i="1"/>
  <c r="O14" i="1"/>
  <c r="K14" i="1"/>
  <c r="T15" i="1" s="1"/>
  <c r="G14" i="1"/>
  <c r="U13" i="1"/>
  <c r="G13" i="1"/>
  <c r="T13" i="1" s="1"/>
  <c r="U12" i="1"/>
  <c r="T12" i="1"/>
  <c r="U11" i="1"/>
  <c r="S11" i="1"/>
  <c r="U10" i="1"/>
  <c r="S10" i="1"/>
  <c r="T10" i="1" s="1"/>
  <c r="U9" i="1"/>
  <c r="T9" i="1"/>
  <c r="S9" i="1"/>
  <c r="O9" i="1"/>
  <c r="K9" i="1"/>
  <c r="U8" i="1"/>
  <c r="U7" i="1" s="1"/>
  <c r="S8" i="1"/>
  <c r="O8" i="1"/>
  <c r="K8" i="1"/>
  <c r="S7" i="1"/>
  <c r="O7" i="1"/>
  <c r="K7" i="1"/>
  <c r="T8" i="1" s="1"/>
  <c r="T7" i="1" s="1"/>
  <c r="U6" i="1"/>
  <c r="S6" i="1"/>
  <c r="T6" i="1" s="1"/>
  <c r="G6" i="1"/>
  <c r="U5" i="1"/>
  <c r="T41" i="1" s="1"/>
  <c r="S5" i="1"/>
  <c r="T5" i="1" s="1"/>
  <c r="U4" i="1"/>
  <c r="V41" i="1" s="1"/>
  <c r="O41" i="1" s="1"/>
  <c r="G4" i="1"/>
  <c r="S4" i="1" s="1"/>
  <c r="U3" i="1"/>
  <c r="O3" i="1"/>
  <c r="K3" i="1"/>
  <c r="T32" i="1" s="1"/>
  <c r="G3" i="1"/>
  <c r="S3" i="1" s="1"/>
  <c r="U2" i="1"/>
  <c r="O2" i="1"/>
  <c r="K2" i="1"/>
  <c r="G2" i="1"/>
  <c r="S2" i="1" s="1"/>
  <c r="S41" i="1" l="1"/>
  <c r="N41" i="1"/>
  <c r="M41" i="1" s="1"/>
  <c r="L41" i="1" s="1"/>
  <c r="U30" i="1"/>
  <c r="U31" i="1" s="1"/>
  <c r="Q42" i="1"/>
  <c r="S42" i="1" s="1"/>
  <c r="S40" i="1"/>
  <c r="X41" i="1"/>
  <c r="W41" i="1"/>
  <c r="Q24" i="1"/>
  <c r="T25" i="1" s="1"/>
  <c r="D39" i="1"/>
  <c r="T14" i="1"/>
  <c r="T3" i="1"/>
  <c r="T4" i="1"/>
  <c r="V40" i="1" s="1"/>
  <c r="T11" i="1"/>
  <c r="T40" i="1" s="1"/>
  <c r="W40" i="1" s="1"/>
  <c r="P24" i="1"/>
  <c r="U25" i="1" s="1"/>
  <c r="U40" i="1"/>
  <c r="W42" i="1" l="1"/>
  <c r="X40" i="1"/>
  <c r="X42" i="1" s="1"/>
  <c r="N40" i="1"/>
  <c r="V42" i="1"/>
  <c r="O40" i="1"/>
  <c r="O42" i="1" s="1"/>
  <c r="D40" i="1"/>
  <c r="E40" i="1" s="1"/>
  <c r="E39" i="1"/>
  <c r="T2" i="1"/>
  <c r="T30" i="1" s="1"/>
  <c r="T31" i="1" s="1"/>
  <c r="M40" i="1" l="1"/>
  <c r="N42" i="1"/>
  <c r="M42" i="1" l="1"/>
  <c r="L42" i="1" s="1"/>
  <c r="L40" i="1"/>
</calcChain>
</file>

<file path=xl/sharedStrings.xml><?xml version="1.0" encoding="utf-8"?>
<sst xmlns="http://schemas.openxmlformats.org/spreadsheetml/2006/main" count="222" uniqueCount="150">
  <si>
    <t>№ п/п</t>
  </si>
  <si>
    <t>код</t>
  </si>
  <si>
    <t>Наименование</t>
  </si>
  <si>
    <t>1 курс</t>
  </si>
  <si>
    <t>колво</t>
  </si>
  <si>
    <t>акад</t>
  </si>
  <si>
    <t>Итог</t>
  </si>
  <si>
    <t>2 курс</t>
  </si>
  <si>
    <t>3 курс</t>
  </si>
  <si>
    <t>4 курс</t>
  </si>
  <si>
    <t>всего</t>
  </si>
  <si>
    <t>из них акад</t>
  </si>
  <si>
    <t>1.</t>
  </si>
  <si>
    <t>38.02.07</t>
  </si>
  <si>
    <r>
      <rPr>
        <b/>
        <sz val="12"/>
        <color theme="1"/>
        <rFont val="Times New Roman"/>
        <family val="1"/>
        <charset val="204"/>
      </rPr>
      <t>Банковское дело</t>
    </r>
    <r>
      <rPr>
        <sz val="12"/>
        <color theme="1"/>
        <rFont val="Times New Roman"/>
        <family val="1"/>
        <charset val="204"/>
      </rPr>
      <t xml:space="preserve"> (ФГОС СПО, утвержден 05.02.2018г. Минобрнауки РФ №67</t>
    </r>
  </si>
  <si>
    <t>БД-1-9-23</t>
  </si>
  <si>
    <t>БД-2-9-22В</t>
  </si>
  <si>
    <t>БД-3-9-21</t>
  </si>
  <si>
    <t>Б9 бюджет</t>
  </si>
  <si>
    <t>всего спец</t>
  </si>
  <si>
    <t>БД-1-9-23В</t>
  </si>
  <si>
    <t>БД-2-11-22</t>
  </si>
  <si>
    <t>БД-3-9-21В</t>
  </si>
  <si>
    <t>Б9 внеб</t>
  </si>
  <si>
    <t>бюджет всего спец</t>
  </si>
  <si>
    <t>БД-1-11-23</t>
  </si>
  <si>
    <t>-</t>
  </si>
  <si>
    <t>Б11</t>
  </si>
  <si>
    <t>внеб всего спец</t>
  </si>
  <si>
    <t>2.</t>
  </si>
  <si>
    <t>09.02.02</t>
  </si>
  <si>
    <t>Компьютерные сети (ФГОС СПО, утвержден 28.07.2014г. Минобрнауки РФ  №803</t>
  </si>
  <si>
    <t>КС-4-9-20</t>
  </si>
  <si>
    <t>3.</t>
  </si>
  <si>
    <t>09.02.04</t>
  </si>
  <si>
    <t>Информационные системы (по отраслям) (ФГОС СПО, утвержден 14.05.2014г. Минобрнауки РФ  №525</t>
  </si>
  <si>
    <t>БД-1-11-АК</t>
  </si>
  <si>
    <t>ИС-4-9-20</t>
  </si>
  <si>
    <t>4.</t>
  </si>
  <si>
    <t>10.02.01</t>
  </si>
  <si>
    <t>Организация и технология защиты информации (ФГОС СПО, утвержден 28.07.2014г. Минобрнауки РФ  №805</t>
  </si>
  <si>
    <t>З-2-9А-22</t>
  </si>
  <si>
    <t>З-3-9А-21</t>
  </si>
  <si>
    <t>З-4-9А-20</t>
  </si>
  <si>
    <t>З-2-9Б-22</t>
  </si>
  <si>
    <t>З-3-9Б-21</t>
  </si>
  <si>
    <t>З-4-9Б-20</t>
  </si>
  <si>
    <t>З-2-9-22В</t>
  </si>
  <si>
    <t>З-3-9-21В</t>
  </si>
  <si>
    <t>З-4-9-20В</t>
  </si>
  <si>
    <t>5.</t>
  </si>
  <si>
    <t>23.02.03</t>
  </si>
  <si>
    <t>Техническое обслуживание и ремонт автомобильного транспорта (ФГОС СПО, утвержден 22.04.2014г. Минобрнауки РФ  №383</t>
  </si>
  <si>
    <t>А-4-9-20</t>
  </si>
  <si>
    <t>А-4-9-20В</t>
  </si>
  <si>
    <t>бюджет всего</t>
  </si>
  <si>
    <t xml:space="preserve">внеб всего </t>
  </si>
  <si>
    <t>23.02.07</t>
  </si>
  <si>
    <t>Техническое обслуживание и ремонт двигателей, систем и агрегатов автомобилей</t>
  </si>
  <si>
    <t>ТО-1-9-23В</t>
  </si>
  <si>
    <t>23.02.05</t>
  </si>
  <si>
    <t>Эксплуатация транспортного электрооборудования и автоматики по видам транспорта (за исключением водного)</t>
  </si>
  <si>
    <t>ТЭ-1-9А-23</t>
  </si>
  <si>
    <t>ТЭ-2-9А-22</t>
  </si>
  <si>
    <t>ТЭ-3-9А-21</t>
  </si>
  <si>
    <t>ТЭ-4-9-20</t>
  </si>
  <si>
    <t>ТЭ-1-9Б-23</t>
  </si>
  <si>
    <t>ТЭ-2-9Б-22</t>
  </si>
  <si>
    <t>ТЭ-3-9Б-21</t>
  </si>
  <si>
    <t>ТЭ-1-9-23В</t>
  </si>
  <si>
    <t>ТЭ-2-9-22В</t>
  </si>
  <si>
    <t>ТЭ-3-9-21В</t>
  </si>
  <si>
    <t>08.02.09</t>
  </si>
  <si>
    <t>Монтаж, наладка и эксплуатация электрооборудования промышленных и гражданских зданий</t>
  </si>
  <si>
    <t>Э-1-9-23</t>
  </si>
  <si>
    <t>Э-2-9-22</t>
  </si>
  <si>
    <t>Э-3-9-21</t>
  </si>
  <si>
    <t>09.02.07</t>
  </si>
  <si>
    <t>Информационные системы и программирование</t>
  </si>
  <si>
    <t>ПР-1-9А-23П</t>
  </si>
  <si>
    <t>ПР-2-9А-22</t>
  </si>
  <si>
    <t>ПР-3-9А-21В</t>
  </si>
  <si>
    <t>ПР-4-9-20В</t>
  </si>
  <si>
    <t>ПР-1-9Б-23</t>
  </si>
  <si>
    <t>ПР-2-9Б-22</t>
  </si>
  <si>
    <t>ПР-3-9Б-21В</t>
  </si>
  <si>
    <t>ПР-1-9-23В</t>
  </si>
  <si>
    <t>ПР-2-9-22В</t>
  </si>
  <si>
    <t>09.02.06</t>
  </si>
  <si>
    <t>Сетевое и системное администрирование</t>
  </si>
  <si>
    <t>СА-1-9А-23</t>
  </si>
  <si>
    <t>СА-2-9А-22</t>
  </si>
  <si>
    <t>СА-3-9-21В</t>
  </si>
  <si>
    <t>СА-4-9-20В</t>
  </si>
  <si>
    <t>СА-1-9Б-23</t>
  </si>
  <si>
    <t>СА-2-9Б-22</t>
  </si>
  <si>
    <t>СА-1-9-23В</t>
  </si>
  <si>
    <t>СА-2-9-22В</t>
  </si>
  <si>
    <t>09.01.01</t>
  </si>
  <si>
    <t xml:space="preserve">Наладчик аппаратного и программного обеспечения </t>
  </si>
  <si>
    <t>Н-1-9А-23</t>
  </si>
  <si>
    <t>Н-2-9-22</t>
  </si>
  <si>
    <t>Н-3-9А-21</t>
  </si>
  <si>
    <t>НПО всего</t>
  </si>
  <si>
    <t>в том числе академ</t>
  </si>
  <si>
    <t>Н-1-9Б-23</t>
  </si>
  <si>
    <t>Н-2-9-22В</t>
  </si>
  <si>
    <t>Н-3-9Б-21</t>
  </si>
  <si>
    <t>Н-3-9В-21</t>
  </si>
  <si>
    <t>09.01.03</t>
  </si>
  <si>
    <t>Мастер по обработке цифровой информации</t>
  </si>
  <si>
    <t>М-2-9-22</t>
  </si>
  <si>
    <t>М-3-9А-21</t>
  </si>
  <si>
    <t>М-3-9Б-21</t>
  </si>
  <si>
    <t>СПО всего</t>
  </si>
  <si>
    <t xml:space="preserve">09.01.03 </t>
  </si>
  <si>
    <t>Оператор информационных систем и ресурсов</t>
  </si>
  <si>
    <t>ОП-1-9А-23</t>
  </si>
  <si>
    <t>ОП-1-9Б-23</t>
  </si>
  <si>
    <t>23.01.08</t>
  </si>
  <si>
    <t>Слесарь по ремонту строительных машин</t>
  </si>
  <si>
    <t>АС-1-9-23</t>
  </si>
  <si>
    <t>АС-2-9А-22</t>
  </si>
  <si>
    <t>АС-3-9-21</t>
  </si>
  <si>
    <t>Б9</t>
  </si>
  <si>
    <t>АС-2-9Б-22</t>
  </si>
  <si>
    <t>Повар 8 вид</t>
  </si>
  <si>
    <t>П-1-8в-23а</t>
  </si>
  <si>
    <t>8 вид всего</t>
  </si>
  <si>
    <t xml:space="preserve"> </t>
  </si>
  <si>
    <t>П-1-8в-23б</t>
  </si>
  <si>
    <t>всего уч/акад</t>
  </si>
  <si>
    <t xml:space="preserve">ВСЕГО КИТТ </t>
  </si>
  <si>
    <t>8вид</t>
  </si>
  <si>
    <t>НПО</t>
  </si>
  <si>
    <t>СПО</t>
  </si>
  <si>
    <t>всего академ</t>
  </si>
  <si>
    <t>всего без 8 вида</t>
  </si>
  <si>
    <t xml:space="preserve">   </t>
  </si>
  <si>
    <t>8 вид, НПО, СПО</t>
  </si>
  <si>
    <t>без 8 вида</t>
  </si>
  <si>
    <t>бюджет</t>
  </si>
  <si>
    <t>внебюджет</t>
  </si>
  <si>
    <t>ВСЕГО НПО</t>
  </si>
  <si>
    <t>всего бюджет СПО</t>
  </si>
  <si>
    <t>ВСЕГО СПО</t>
  </si>
  <si>
    <t>всего с акад, 8 видом</t>
  </si>
  <si>
    <t>Всего</t>
  </si>
  <si>
    <t>всего без академ</t>
  </si>
  <si>
    <t>без акад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</si>
</sst>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2" xfId="0" applyFont="1" applyBorder="1"/>
    <xf numFmtId="0" fontId="1" fillId="0" borderId="41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1" fillId="0" borderId="15" xfId="0" applyFont="1" applyBorder="1"/>
    <xf numFmtId="0" fontId="3" fillId="0" borderId="14" xfId="0" applyFont="1" applyBorder="1" applyAlignment="1">
      <alignment wrapText="1"/>
    </xf>
    <xf numFmtId="0" fontId="4" fillId="0" borderId="4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23" xfId="0" applyFont="1" applyBorder="1"/>
    <xf numFmtId="0" fontId="3" fillId="0" borderId="22" xfId="0" applyFont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55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top" wrapText="1"/>
    </xf>
    <xf numFmtId="0" fontId="1" fillId="0" borderId="37" xfId="0" applyFont="1" applyBorder="1"/>
    <xf numFmtId="0" fontId="1" fillId="0" borderId="22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right" vertical="center" wrapText="1"/>
    </xf>
    <xf numFmtId="0" fontId="7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60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6" fillId="0" borderId="60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6" fillId="0" borderId="42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3" fillId="0" borderId="19" xfId="0" applyFont="1" applyBorder="1"/>
    <xf numFmtId="0" fontId="2" fillId="0" borderId="6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4" xfId="0" applyFont="1" applyBorder="1"/>
    <xf numFmtId="0" fontId="4" fillId="0" borderId="34" xfId="0" applyFont="1" applyBorder="1" applyAlignment="1">
      <alignment vertical="center" wrapText="1"/>
    </xf>
    <xf numFmtId="0" fontId="3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8" xfId="0" applyFont="1" applyBorder="1" applyAlignment="1">
      <alignment vertical="center" wrapText="1"/>
    </xf>
    <xf numFmtId="0" fontId="3" fillId="0" borderId="9" xfId="0" applyFont="1" applyBorder="1"/>
    <xf numFmtId="0" fontId="3" fillId="0" borderId="11" xfId="0" applyFont="1" applyBorder="1"/>
    <xf numFmtId="0" fontId="3" fillId="0" borderId="4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/>
    <xf numFmtId="0" fontId="3" fillId="0" borderId="4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/>
    <xf numFmtId="0" fontId="3" fillId="0" borderId="32" xfId="0" applyFont="1" applyBorder="1"/>
    <xf numFmtId="0" fontId="3" fillId="0" borderId="53" xfId="0" applyFont="1" applyBorder="1"/>
    <xf numFmtId="0" fontId="3" fillId="0" borderId="5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/>
    <xf numFmtId="0" fontId="3" fillId="0" borderId="50" xfId="0" applyFont="1" applyBorder="1" applyAlignment="1">
      <alignment horizontal="center"/>
    </xf>
    <xf numFmtId="0" fontId="3" fillId="0" borderId="29" xfId="0" applyFont="1" applyBorder="1"/>
    <xf numFmtId="0" fontId="3" fillId="0" borderId="31" xfId="0" applyFont="1" applyBorder="1"/>
    <xf numFmtId="0" fontId="3" fillId="0" borderId="54" xfId="0" applyFont="1" applyBorder="1" applyAlignment="1">
      <alignment horizontal="center"/>
    </xf>
    <xf numFmtId="0" fontId="3" fillId="0" borderId="26" xfId="0" applyFont="1" applyBorder="1"/>
    <xf numFmtId="0" fontId="1" fillId="0" borderId="45" xfId="0" applyFont="1" applyBorder="1"/>
    <xf numFmtId="0" fontId="1" fillId="0" borderId="46" xfId="0" applyFont="1" applyBorder="1"/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6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2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zoomScale="55" zoomScaleNormal="55" workbookViewId="0">
      <selection activeCell="V10" sqref="V10:W10"/>
    </sheetView>
  </sheetViews>
  <sheetFormatPr defaultColWidth="8.85546875" defaultRowHeight="15.75" x14ac:dyDescent="0.25"/>
  <cols>
    <col min="1" max="1" width="4" style="325" customWidth="1"/>
    <col min="2" max="2" width="9.5703125" style="1" customWidth="1"/>
    <col min="3" max="3" width="36.42578125" style="1" customWidth="1"/>
    <col min="4" max="4" width="16.5703125" style="1" customWidth="1"/>
    <col min="5" max="5" width="7.85546875" style="1" customWidth="1"/>
    <col min="6" max="6" width="8.7109375" style="1" customWidth="1"/>
    <col min="7" max="7" width="6.28515625" style="1" customWidth="1"/>
    <col min="8" max="8" width="15.85546875" style="1" customWidth="1"/>
    <col min="9" max="9" width="8.140625" style="1" customWidth="1"/>
    <col min="10" max="11" width="6" style="1" customWidth="1"/>
    <col min="12" max="12" width="15.42578125" style="1" customWidth="1"/>
    <col min="13" max="13" width="7" style="1" customWidth="1"/>
    <col min="14" max="15" width="7.85546875" style="1" customWidth="1"/>
    <col min="16" max="16" width="14.42578125" style="1" customWidth="1"/>
    <col min="17" max="17" width="8.28515625" style="1" customWidth="1"/>
    <col min="18" max="19" width="7.5703125" style="1" customWidth="1"/>
    <col min="20" max="20" width="8.85546875" style="1"/>
    <col min="21" max="21" width="8.42578125" style="1" customWidth="1"/>
    <col min="22" max="22" width="8.85546875" style="1"/>
    <col min="23" max="23" width="11.140625" style="1" customWidth="1"/>
    <col min="24" max="16384" width="8.85546875" style="1"/>
  </cols>
  <sheetData>
    <row r="1" spans="1:23" ht="48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</v>
      </c>
      <c r="J1" s="2" t="s">
        <v>5</v>
      </c>
      <c r="K1" s="2" t="s">
        <v>6</v>
      </c>
      <c r="L1" s="2" t="s">
        <v>8</v>
      </c>
      <c r="M1" s="2" t="s">
        <v>4</v>
      </c>
      <c r="N1" s="2" t="s">
        <v>5</v>
      </c>
      <c r="O1" s="2" t="s">
        <v>6</v>
      </c>
      <c r="P1" s="2" t="s">
        <v>9</v>
      </c>
      <c r="Q1" s="2" t="s">
        <v>4</v>
      </c>
      <c r="R1" s="2" t="s">
        <v>5</v>
      </c>
      <c r="S1" s="3" t="s">
        <v>6</v>
      </c>
      <c r="T1" s="4" t="s">
        <v>10</v>
      </c>
      <c r="U1" s="5" t="s">
        <v>11</v>
      </c>
      <c r="V1" s="6"/>
      <c r="W1" s="7"/>
    </row>
    <row r="2" spans="1:23" ht="48" thickBot="1" x14ac:dyDescent="0.3">
      <c r="A2" s="8" t="s">
        <v>12</v>
      </c>
      <c r="B2" s="9" t="s">
        <v>13</v>
      </c>
      <c r="C2" s="10" t="s">
        <v>14</v>
      </c>
      <c r="D2" s="11" t="s">
        <v>15</v>
      </c>
      <c r="E2" s="12">
        <v>25</v>
      </c>
      <c r="F2" s="12">
        <v>0</v>
      </c>
      <c r="G2" s="13">
        <f>SUM(E2:F2)</f>
        <v>25</v>
      </c>
      <c r="H2" s="11" t="s">
        <v>16</v>
      </c>
      <c r="I2" s="14">
        <v>18</v>
      </c>
      <c r="J2" s="14">
        <v>0</v>
      </c>
      <c r="K2" s="15">
        <f>SUM(I2:J2)</f>
        <v>18</v>
      </c>
      <c r="L2" s="16" t="s">
        <v>17</v>
      </c>
      <c r="M2" s="14">
        <v>24</v>
      </c>
      <c r="N2" s="14">
        <v>0</v>
      </c>
      <c r="O2" s="15">
        <f>SUM(M2:N2)</f>
        <v>24</v>
      </c>
      <c r="P2" s="17"/>
      <c r="Q2" s="18"/>
      <c r="R2" s="19" t="s">
        <v>18</v>
      </c>
      <c r="S2" s="20">
        <f>G2+O2</f>
        <v>49</v>
      </c>
      <c r="T2" s="21">
        <f>T3+T4</f>
        <v>156</v>
      </c>
      <c r="U2" s="22">
        <f>F2+F3+F4+J2+J3+N2+N3</f>
        <v>2</v>
      </c>
      <c r="V2" s="23" t="s">
        <v>19</v>
      </c>
      <c r="W2" s="24"/>
    </row>
    <row r="3" spans="1:23" ht="32.25" thickBot="1" x14ac:dyDescent="0.3">
      <c r="A3" s="25"/>
      <c r="B3" s="26"/>
      <c r="C3" s="27"/>
      <c r="D3" s="28" t="s">
        <v>20</v>
      </c>
      <c r="E3" s="29">
        <v>23</v>
      </c>
      <c r="F3" s="29">
        <v>1</v>
      </c>
      <c r="G3" s="30">
        <f>SUM(E3:F3)</f>
        <v>24</v>
      </c>
      <c r="H3" s="28" t="s">
        <v>21</v>
      </c>
      <c r="I3" s="31">
        <v>20</v>
      </c>
      <c r="J3" s="31">
        <v>0</v>
      </c>
      <c r="K3" s="32">
        <f>SUM(I3:J3)</f>
        <v>20</v>
      </c>
      <c r="L3" s="33" t="s">
        <v>22</v>
      </c>
      <c r="M3" s="31">
        <v>22</v>
      </c>
      <c r="N3" s="31">
        <v>0</v>
      </c>
      <c r="O3" s="32">
        <f>SUM(M3:N3)</f>
        <v>22</v>
      </c>
      <c r="Q3" s="34"/>
      <c r="R3" s="33" t="s">
        <v>23</v>
      </c>
      <c r="S3" s="34">
        <f>G3+K2+O3</f>
        <v>64</v>
      </c>
      <c r="T3" s="35">
        <f>G2+G4+K3+O2</f>
        <v>92</v>
      </c>
      <c r="U3" s="36">
        <f>F2+F4+J3+N2</f>
        <v>1</v>
      </c>
      <c r="V3" s="23" t="s">
        <v>24</v>
      </c>
      <c r="W3" s="24"/>
    </row>
    <row r="4" spans="1:23" ht="26.45" customHeight="1" thickBot="1" x14ac:dyDescent="0.3">
      <c r="A4" s="37"/>
      <c r="B4" s="38"/>
      <c r="C4" s="39"/>
      <c r="D4" s="28" t="s">
        <v>25</v>
      </c>
      <c r="E4" s="29">
        <v>22</v>
      </c>
      <c r="F4" s="29">
        <v>1</v>
      </c>
      <c r="G4" s="30">
        <f>SUM(E4:F4)</f>
        <v>23</v>
      </c>
      <c r="H4" s="40" t="s">
        <v>26</v>
      </c>
      <c r="I4" s="41"/>
      <c r="J4" s="41"/>
      <c r="K4" s="42"/>
      <c r="L4" s="43" t="s">
        <v>26</v>
      </c>
      <c r="M4" s="44"/>
      <c r="N4" s="44"/>
      <c r="O4" s="45"/>
      <c r="P4" s="46"/>
      <c r="Q4" s="47"/>
      <c r="R4" s="48" t="s">
        <v>27</v>
      </c>
      <c r="S4" s="47">
        <f>G4+K3</f>
        <v>43</v>
      </c>
      <c r="T4" s="49">
        <f>G3+K2+O3</f>
        <v>64</v>
      </c>
      <c r="U4" s="50">
        <f>F3+J2+N3</f>
        <v>1</v>
      </c>
      <c r="V4" s="51" t="s">
        <v>28</v>
      </c>
      <c r="W4" s="52"/>
    </row>
    <row r="5" spans="1:23" ht="59.45" customHeight="1" thickBot="1" x14ac:dyDescent="0.3">
      <c r="A5" s="2" t="s">
        <v>29</v>
      </c>
      <c r="B5" s="53" t="s">
        <v>30</v>
      </c>
      <c r="C5" s="54" t="s">
        <v>31</v>
      </c>
      <c r="D5" s="55" t="s">
        <v>26</v>
      </c>
      <c r="E5" s="55"/>
      <c r="F5" s="55"/>
      <c r="G5" s="55"/>
      <c r="H5" s="56" t="s">
        <v>26</v>
      </c>
      <c r="I5" s="57"/>
      <c r="J5" s="57"/>
      <c r="K5" s="57"/>
      <c r="L5" s="58" t="s">
        <v>26</v>
      </c>
      <c r="M5" s="59"/>
      <c r="N5" s="59"/>
      <c r="O5" s="60"/>
      <c r="P5" s="61" t="s">
        <v>32</v>
      </c>
      <c r="Q5" s="62">
        <v>26</v>
      </c>
      <c r="R5" s="62">
        <v>0</v>
      </c>
      <c r="S5" s="63">
        <f>SUM(Q5:R5)</f>
        <v>26</v>
      </c>
      <c r="T5" s="64">
        <f>S5</f>
        <v>26</v>
      </c>
      <c r="U5" s="65">
        <f>R5</f>
        <v>0</v>
      </c>
      <c r="V5" s="66" t="s">
        <v>19</v>
      </c>
      <c r="W5" s="24"/>
    </row>
    <row r="6" spans="1:23" ht="60.6" customHeight="1" thickBot="1" x14ac:dyDescent="0.3">
      <c r="A6" s="2" t="s">
        <v>33</v>
      </c>
      <c r="B6" s="53" t="s">
        <v>34</v>
      </c>
      <c r="C6" s="54" t="s">
        <v>35</v>
      </c>
      <c r="D6" s="67" t="s">
        <v>36</v>
      </c>
      <c r="E6" s="62">
        <v>0</v>
      </c>
      <c r="F6" s="62">
        <v>1</v>
      </c>
      <c r="G6" s="68">
        <f>SUM(E6:F6)</f>
        <v>1</v>
      </c>
      <c r="H6" s="69" t="s">
        <v>26</v>
      </c>
      <c r="I6" s="70"/>
      <c r="J6" s="70"/>
      <c r="K6" s="70"/>
      <c r="L6" s="56" t="s">
        <v>26</v>
      </c>
      <c r="M6" s="57"/>
      <c r="N6" s="57"/>
      <c r="O6" s="71"/>
      <c r="P6" s="61" t="s">
        <v>37</v>
      </c>
      <c r="Q6" s="62">
        <v>26</v>
      </c>
      <c r="R6" s="62">
        <v>0</v>
      </c>
      <c r="S6" s="63">
        <f>SUM(Q6:R6)</f>
        <v>26</v>
      </c>
      <c r="T6" s="64">
        <f>S6</f>
        <v>26</v>
      </c>
      <c r="U6" s="65">
        <f>R6</f>
        <v>0</v>
      </c>
      <c r="V6" s="66" t="s">
        <v>19</v>
      </c>
      <c r="W6" s="24"/>
    </row>
    <row r="7" spans="1:23" ht="28.9" customHeight="1" thickBot="1" x14ac:dyDescent="0.3">
      <c r="A7" s="8" t="s">
        <v>38</v>
      </c>
      <c r="B7" s="72" t="s">
        <v>39</v>
      </c>
      <c r="C7" s="73" t="s">
        <v>40</v>
      </c>
      <c r="D7" s="74" t="s">
        <v>26</v>
      </c>
      <c r="E7" s="75"/>
      <c r="F7" s="75"/>
      <c r="G7" s="76"/>
      <c r="H7" s="16" t="s">
        <v>41</v>
      </c>
      <c r="I7" s="14">
        <v>25</v>
      </c>
      <c r="J7" s="14">
        <v>0</v>
      </c>
      <c r="K7" s="15">
        <f>SUM(I7:J7)</f>
        <v>25</v>
      </c>
      <c r="L7" s="16" t="s">
        <v>42</v>
      </c>
      <c r="M7" s="14">
        <v>22</v>
      </c>
      <c r="N7" s="14">
        <v>0</v>
      </c>
      <c r="O7" s="15">
        <f t="shared" ref="O7:O9" si="0">SUM(M7:N7)</f>
        <v>22</v>
      </c>
      <c r="P7" s="19" t="s">
        <v>43</v>
      </c>
      <c r="Q7" s="77">
        <v>23</v>
      </c>
      <c r="R7" s="77">
        <v>0</v>
      </c>
      <c r="S7" s="78">
        <f t="shared" ref="S7:S9" si="1">SUM(Q7:R7)</f>
        <v>23</v>
      </c>
      <c r="T7" s="21">
        <f>T8+T9</f>
        <v>209</v>
      </c>
      <c r="U7" s="22">
        <f>U8+U9</f>
        <v>0</v>
      </c>
      <c r="V7" s="79" t="s">
        <v>19</v>
      </c>
      <c r="W7" s="80"/>
    </row>
    <row r="8" spans="1:23" ht="28.9" customHeight="1" thickBot="1" x14ac:dyDescent="0.3">
      <c r="A8" s="25"/>
      <c r="B8" s="81"/>
      <c r="C8" s="27"/>
      <c r="D8" s="82"/>
      <c r="E8" s="83"/>
      <c r="F8" s="83"/>
      <c r="G8" s="84"/>
      <c r="H8" s="33" t="s">
        <v>44</v>
      </c>
      <c r="I8" s="31">
        <v>24</v>
      </c>
      <c r="J8" s="31">
        <v>0</v>
      </c>
      <c r="K8" s="32">
        <f t="shared" ref="K8" si="2">SUM(I8:J8)</f>
        <v>24</v>
      </c>
      <c r="L8" s="33" t="s">
        <v>45</v>
      </c>
      <c r="M8" s="31">
        <v>24</v>
      </c>
      <c r="N8" s="31">
        <v>0</v>
      </c>
      <c r="O8" s="32">
        <f t="shared" si="0"/>
        <v>24</v>
      </c>
      <c r="P8" s="33" t="s">
        <v>46</v>
      </c>
      <c r="Q8" s="31">
        <v>25</v>
      </c>
      <c r="R8" s="31">
        <v>0</v>
      </c>
      <c r="S8" s="32">
        <f t="shared" si="1"/>
        <v>25</v>
      </c>
      <c r="T8" s="35">
        <f>K7+K8+O7+O8+S7+S8</f>
        <v>143</v>
      </c>
      <c r="U8" s="36">
        <f>J7+J8+N7+N8+R7+R8</f>
        <v>0</v>
      </c>
      <c r="V8" s="23" t="s">
        <v>24</v>
      </c>
      <c r="W8" s="24"/>
    </row>
    <row r="9" spans="1:23" ht="28.9" customHeight="1" thickBot="1" x14ac:dyDescent="0.3">
      <c r="A9" s="37"/>
      <c r="B9" s="85"/>
      <c r="C9" s="39"/>
      <c r="D9" s="86"/>
      <c r="E9" s="87"/>
      <c r="F9" s="87"/>
      <c r="G9" s="88"/>
      <c r="H9" s="48" t="s">
        <v>47</v>
      </c>
      <c r="I9" s="89">
        <v>26</v>
      </c>
      <c r="J9" s="89">
        <v>0</v>
      </c>
      <c r="K9" s="90">
        <f>SUM(I9:J9)</f>
        <v>26</v>
      </c>
      <c r="L9" s="48" t="s">
        <v>48</v>
      </c>
      <c r="M9" s="89">
        <v>19</v>
      </c>
      <c r="N9" s="89">
        <v>0</v>
      </c>
      <c r="O9" s="90">
        <f t="shared" si="0"/>
        <v>19</v>
      </c>
      <c r="P9" s="91" t="s">
        <v>49</v>
      </c>
      <c r="Q9" s="92">
        <v>21</v>
      </c>
      <c r="R9" s="92">
        <v>0</v>
      </c>
      <c r="S9" s="93">
        <f t="shared" si="1"/>
        <v>21</v>
      </c>
      <c r="T9" s="94">
        <f>K9+O9+S9</f>
        <v>66</v>
      </c>
      <c r="U9" s="95">
        <f>J9+N9+R9</f>
        <v>0</v>
      </c>
      <c r="V9" s="51" t="s">
        <v>28</v>
      </c>
      <c r="W9" s="52"/>
    </row>
    <row r="10" spans="1:23" ht="33.75" customHeight="1" thickBot="1" x14ac:dyDescent="0.3">
      <c r="A10" s="96" t="s">
        <v>50</v>
      </c>
      <c r="B10" s="97" t="s">
        <v>51</v>
      </c>
      <c r="C10" s="96" t="s">
        <v>52</v>
      </c>
      <c r="D10" s="74" t="s">
        <v>26</v>
      </c>
      <c r="E10" s="75"/>
      <c r="F10" s="75"/>
      <c r="G10" s="76"/>
      <c r="H10" s="98" t="s">
        <v>26</v>
      </c>
      <c r="I10" s="99"/>
      <c r="J10" s="99"/>
      <c r="K10" s="100"/>
      <c r="L10" s="98" t="s">
        <v>26</v>
      </c>
      <c r="M10" s="99"/>
      <c r="N10" s="99"/>
      <c r="O10" s="99"/>
      <c r="P10" s="19" t="s">
        <v>53</v>
      </c>
      <c r="Q10" s="77">
        <v>20</v>
      </c>
      <c r="R10" s="77">
        <v>1</v>
      </c>
      <c r="S10" s="78">
        <f>SUM(Q10:R10)</f>
        <v>21</v>
      </c>
      <c r="T10" s="21">
        <f>S10+S11</f>
        <v>36</v>
      </c>
      <c r="U10" s="22">
        <f>SUM(R10:R12)</f>
        <v>1</v>
      </c>
      <c r="V10" s="79" t="s">
        <v>19</v>
      </c>
      <c r="W10" s="80"/>
    </row>
    <row r="11" spans="1:23" ht="18.75" customHeight="1" thickBot="1" x14ac:dyDescent="0.3">
      <c r="A11" s="101"/>
      <c r="B11" s="102"/>
      <c r="C11" s="101"/>
      <c r="D11" s="82"/>
      <c r="E11" s="83"/>
      <c r="F11" s="83"/>
      <c r="G11" s="84"/>
      <c r="H11" s="103"/>
      <c r="I11" s="104"/>
      <c r="J11" s="104"/>
      <c r="K11" s="105"/>
      <c r="L11" s="103"/>
      <c r="M11" s="104"/>
      <c r="N11" s="104"/>
      <c r="O11" s="104"/>
      <c r="P11" s="106" t="s">
        <v>54</v>
      </c>
      <c r="Q11" s="107">
        <v>15</v>
      </c>
      <c r="R11" s="107">
        <v>0</v>
      </c>
      <c r="S11" s="108">
        <f>SUM(Q11:R11)</f>
        <v>15</v>
      </c>
      <c r="T11" s="35">
        <f>S10</f>
        <v>21</v>
      </c>
      <c r="U11" s="36">
        <f>R10</f>
        <v>1</v>
      </c>
      <c r="V11" s="23" t="s">
        <v>55</v>
      </c>
      <c r="W11" s="24"/>
    </row>
    <row r="12" spans="1:23" ht="20.25" customHeight="1" thickBot="1" x14ac:dyDescent="0.3">
      <c r="A12" s="101"/>
      <c r="B12" s="102"/>
      <c r="C12" s="109"/>
      <c r="D12" s="86"/>
      <c r="E12" s="87"/>
      <c r="F12" s="87"/>
      <c r="G12" s="88"/>
      <c r="H12" s="103"/>
      <c r="I12" s="104"/>
      <c r="J12" s="104"/>
      <c r="K12" s="105"/>
      <c r="L12" s="110"/>
      <c r="M12" s="111"/>
      <c r="N12" s="111"/>
      <c r="O12" s="111"/>
      <c r="P12" s="112"/>
      <c r="Q12" s="113"/>
      <c r="R12" s="113"/>
      <c r="S12" s="114"/>
      <c r="T12" s="94">
        <f>S11</f>
        <v>15</v>
      </c>
      <c r="U12" s="95">
        <f>R11</f>
        <v>0</v>
      </c>
      <c r="V12" s="51" t="s">
        <v>56</v>
      </c>
      <c r="W12" s="52"/>
    </row>
    <row r="13" spans="1:23" ht="48.75" customHeight="1" thickBot="1" x14ac:dyDescent="0.3">
      <c r="A13" s="2">
        <v>6</v>
      </c>
      <c r="B13" s="115" t="s">
        <v>57</v>
      </c>
      <c r="C13" s="116" t="s">
        <v>58</v>
      </c>
      <c r="D13" s="67" t="s">
        <v>59</v>
      </c>
      <c r="E13" s="62">
        <v>21</v>
      </c>
      <c r="F13" s="62">
        <v>0</v>
      </c>
      <c r="G13" s="63">
        <f>SUM(E13:F13)</f>
        <v>21</v>
      </c>
      <c r="H13" s="117" t="s">
        <v>26</v>
      </c>
      <c r="I13" s="118"/>
      <c r="J13" s="118"/>
      <c r="K13" s="119"/>
      <c r="L13" s="117" t="s">
        <v>26</v>
      </c>
      <c r="M13" s="118"/>
      <c r="N13" s="118"/>
      <c r="O13" s="119"/>
      <c r="P13" s="86" t="s">
        <v>26</v>
      </c>
      <c r="Q13" s="87"/>
      <c r="R13" s="87"/>
      <c r="S13" s="87"/>
      <c r="T13" s="120">
        <f>G13</f>
        <v>21</v>
      </c>
      <c r="U13" s="121">
        <f>F13</f>
        <v>0</v>
      </c>
      <c r="V13" s="122" t="s">
        <v>19</v>
      </c>
      <c r="W13" s="123"/>
    </row>
    <row r="14" spans="1:23" ht="25.9" customHeight="1" thickBot="1" x14ac:dyDescent="0.3">
      <c r="A14" s="8">
        <v>7</v>
      </c>
      <c r="B14" s="72" t="s">
        <v>60</v>
      </c>
      <c r="C14" s="73" t="s">
        <v>61</v>
      </c>
      <c r="D14" s="16" t="s">
        <v>62</v>
      </c>
      <c r="E14" s="14">
        <v>25</v>
      </c>
      <c r="F14" s="14">
        <v>0</v>
      </c>
      <c r="G14" s="15">
        <f>SUM(E14:F14)</f>
        <v>25</v>
      </c>
      <c r="H14" s="19" t="s">
        <v>63</v>
      </c>
      <c r="I14" s="77">
        <v>24</v>
      </c>
      <c r="J14" s="77">
        <v>1</v>
      </c>
      <c r="K14" s="78">
        <f>SUM(I14:J14)</f>
        <v>25</v>
      </c>
      <c r="L14" s="19" t="s">
        <v>64</v>
      </c>
      <c r="M14" s="77">
        <v>20</v>
      </c>
      <c r="N14" s="124">
        <v>0</v>
      </c>
      <c r="O14" s="78">
        <f>SUM(M14:N14)</f>
        <v>20</v>
      </c>
      <c r="P14" s="125" t="s">
        <v>65</v>
      </c>
      <c r="Q14" s="126">
        <v>25</v>
      </c>
      <c r="R14" s="127">
        <v>0</v>
      </c>
      <c r="S14" s="128">
        <f>SUM(Q14:R14)</f>
        <v>25</v>
      </c>
      <c r="T14" s="129">
        <f>T15+T16</f>
        <v>232</v>
      </c>
      <c r="U14" s="130">
        <f>U15+U16</f>
        <v>1</v>
      </c>
      <c r="V14" s="66" t="s">
        <v>19</v>
      </c>
      <c r="W14" s="24"/>
    </row>
    <row r="15" spans="1:23" ht="16.5" thickBot="1" x14ac:dyDescent="0.3">
      <c r="A15" s="25"/>
      <c r="B15" s="81"/>
      <c r="C15" s="27"/>
      <c r="D15" s="33" t="s">
        <v>66</v>
      </c>
      <c r="E15" s="31">
        <v>25</v>
      </c>
      <c r="F15" s="31">
        <v>0</v>
      </c>
      <c r="G15" s="32">
        <f t="shared" ref="G15:G16" si="3">SUM(E15:F15)</f>
        <v>25</v>
      </c>
      <c r="H15" s="33" t="s">
        <v>67</v>
      </c>
      <c r="I15" s="31">
        <v>23</v>
      </c>
      <c r="J15" s="31">
        <v>0</v>
      </c>
      <c r="K15" s="32">
        <f t="shared" ref="K15:K20" si="4">SUM(I15:J15)</f>
        <v>23</v>
      </c>
      <c r="L15" s="33" t="s">
        <v>68</v>
      </c>
      <c r="M15" s="31">
        <v>23</v>
      </c>
      <c r="N15" s="131">
        <v>0</v>
      </c>
      <c r="O15" s="32">
        <f t="shared" ref="O15" si="5">SUM(M15:N15)</f>
        <v>23</v>
      </c>
      <c r="P15" s="132"/>
      <c r="Q15" s="133"/>
      <c r="R15" s="107"/>
      <c r="S15" s="56"/>
      <c r="T15" s="134">
        <f>G14+G15+K14+K15+O14+O15+S14</f>
        <v>166</v>
      </c>
      <c r="U15" s="135">
        <f>F14+F15+J14+J15+N14+N15+R14</f>
        <v>1</v>
      </c>
      <c r="V15" s="23" t="s">
        <v>24</v>
      </c>
      <c r="W15" s="24"/>
    </row>
    <row r="16" spans="1:23" ht="22.15" customHeight="1" thickBot="1" x14ac:dyDescent="0.3">
      <c r="A16" s="37"/>
      <c r="B16" s="85"/>
      <c r="C16" s="39"/>
      <c r="D16" s="48" t="s">
        <v>69</v>
      </c>
      <c r="E16" s="89">
        <v>23</v>
      </c>
      <c r="F16" s="89">
        <v>0</v>
      </c>
      <c r="G16" s="90">
        <f t="shared" si="3"/>
        <v>23</v>
      </c>
      <c r="H16" s="48" t="s">
        <v>70</v>
      </c>
      <c r="I16" s="89">
        <v>21</v>
      </c>
      <c r="J16" s="89">
        <v>0</v>
      </c>
      <c r="K16" s="90">
        <f t="shared" si="4"/>
        <v>21</v>
      </c>
      <c r="L16" s="48" t="s">
        <v>71</v>
      </c>
      <c r="M16" s="89">
        <v>22</v>
      </c>
      <c r="N16" s="136">
        <v>0</v>
      </c>
      <c r="O16" s="90">
        <f>SUM(M16:N16)</f>
        <v>22</v>
      </c>
      <c r="P16" s="137"/>
      <c r="Q16" s="138"/>
      <c r="R16" s="113"/>
      <c r="S16" s="139"/>
      <c r="T16" s="134">
        <f>G16+K16+O16</f>
        <v>66</v>
      </c>
      <c r="U16" s="135">
        <f>F16+J16+N16</f>
        <v>0</v>
      </c>
      <c r="V16" s="51" t="s">
        <v>28</v>
      </c>
      <c r="W16" s="52"/>
    </row>
    <row r="17" spans="1:23" ht="63.75" thickBot="1" x14ac:dyDescent="0.3">
      <c r="A17" s="2">
        <v>8</v>
      </c>
      <c r="B17" s="53" t="s">
        <v>72</v>
      </c>
      <c r="C17" s="54" t="s">
        <v>73</v>
      </c>
      <c r="D17" s="140" t="s">
        <v>74</v>
      </c>
      <c r="E17" s="141">
        <v>25</v>
      </c>
      <c r="F17" s="141">
        <v>0</v>
      </c>
      <c r="G17" s="142">
        <f t="shared" ref="G17:G20" si="6">SUM(E17:F17)</f>
        <v>25</v>
      </c>
      <c r="H17" s="140" t="s">
        <v>75</v>
      </c>
      <c r="I17" s="141">
        <v>24</v>
      </c>
      <c r="J17" s="141">
        <v>0</v>
      </c>
      <c r="K17" s="142">
        <f t="shared" si="4"/>
        <v>24</v>
      </c>
      <c r="L17" s="140" t="s">
        <v>76</v>
      </c>
      <c r="M17" s="141">
        <v>19</v>
      </c>
      <c r="N17" s="141">
        <v>0</v>
      </c>
      <c r="O17" s="142">
        <f>SUM(M17:N17)</f>
        <v>19</v>
      </c>
      <c r="P17" s="143" t="s">
        <v>26</v>
      </c>
      <c r="Q17" s="55"/>
      <c r="R17" s="55"/>
      <c r="S17" s="55"/>
      <c r="T17" s="134">
        <f>G17+K17+O17</f>
        <v>68</v>
      </c>
      <c r="U17" s="135">
        <f>F17+J17+N17</f>
        <v>0</v>
      </c>
      <c r="V17" s="66" t="s">
        <v>19</v>
      </c>
      <c r="W17" s="24"/>
    </row>
    <row r="18" spans="1:23" ht="26.25" customHeight="1" thickBot="1" x14ac:dyDescent="0.3">
      <c r="A18" s="96">
        <v>9</v>
      </c>
      <c r="B18" s="144" t="s">
        <v>77</v>
      </c>
      <c r="C18" s="74" t="s">
        <v>78</v>
      </c>
      <c r="D18" s="19" t="s">
        <v>79</v>
      </c>
      <c r="E18" s="77">
        <v>24</v>
      </c>
      <c r="F18" s="77">
        <v>0</v>
      </c>
      <c r="G18" s="78">
        <f t="shared" si="6"/>
        <v>24</v>
      </c>
      <c r="H18" s="145" t="s">
        <v>80</v>
      </c>
      <c r="I18" s="77">
        <v>25</v>
      </c>
      <c r="J18" s="77">
        <v>0</v>
      </c>
      <c r="K18" s="78">
        <f t="shared" si="4"/>
        <v>25</v>
      </c>
      <c r="L18" s="19" t="s">
        <v>81</v>
      </c>
      <c r="M18" s="124">
        <v>18</v>
      </c>
      <c r="N18" s="77">
        <v>0</v>
      </c>
      <c r="O18" s="78">
        <f>SUM(M18:N18)</f>
        <v>18</v>
      </c>
      <c r="P18" s="19" t="s">
        <v>82</v>
      </c>
      <c r="Q18" s="77">
        <v>20</v>
      </c>
      <c r="R18" s="77">
        <v>0</v>
      </c>
      <c r="S18" s="78">
        <f>SUM(Q18:R18)</f>
        <v>20</v>
      </c>
      <c r="T18" s="134">
        <f>SUM(T19:T20)</f>
        <v>213</v>
      </c>
      <c r="U18" s="135">
        <f>U19+U20</f>
        <v>0</v>
      </c>
      <c r="V18" s="66" t="s">
        <v>19</v>
      </c>
      <c r="W18" s="24"/>
    </row>
    <row r="19" spans="1:23" ht="25.15" customHeight="1" thickBot="1" x14ac:dyDescent="0.3">
      <c r="A19" s="101"/>
      <c r="B19" s="146"/>
      <c r="C19" s="82"/>
      <c r="D19" s="33" t="s">
        <v>83</v>
      </c>
      <c r="E19" s="147">
        <v>25</v>
      </c>
      <c r="F19" s="147">
        <v>0</v>
      </c>
      <c r="G19" s="32">
        <f t="shared" si="6"/>
        <v>25</v>
      </c>
      <c r="H19" s="148" t="s">
        <v>84</v>
      </c>
      <c r="I19" s="147">
        <v>25</v>
      </c>
      <c r="J19" s="147">
        <v>0</v>
      </c>
      <c r="K19" s="78">
        <f t="shared" si="4"/>
        <v>25</v>
      </c>
      <c r="L19" s="33" t="s">
        <v>85</v>
      </c>
      <c r="M19" s="131">
        <v>24</v>
      </c>
      <c r="N19" s="31">
        <v>0</v>
      </c>
      <c r="O19" s="32">
        <f>SUM(M19:N19)</f>
        <v>24</v>
      </c>
      <c r="P19" s="149" t="s">
        <v>26</v>
      </c>
      <c r="Q19" s="59"/>
      <c r="R19" s="59"/>
      <c r="S19" s="150"/>
      <c r="T19" s="134">
        <f>G18+G19+K18+K19</f>
        <v>99</v>
      </c>
      <c r="U19" s="135">
        <f>F18+F19+J18+J19</f>
        <v>0</v>
      </c>
      <c r="V19" s="23" t="s">
        <v>24</v>
      </c>
      <c r="W19" s="24"/>
    </row>
    <row r="20" spans="1:23" ht="22.15" customHeight="1" thickBot="1" x14ac:dyDescent="0.3">
      <c r="A20" s="151"/>
      <c r="B20" s="152"/>
      <c r="C20" s="86"/>
      <c r="D20" s="48" t="s">
        <v>86</v>
      </c>
      <c r="E20" s="153">
        <v>26</v>
      </c>
      <c r="F20" s="153">
        <v>0</v>
      </c>
      <c r="G20" s="154">
        <f t="shared" si="6"/>
        <v>26</v>
      </c>
      <c r="H20" s="155" t="s">
        <v>87</v>
      </c>
      <c r="I20" s="156">
        <v>26</v>
      </c>
      <c r="J20" s="156">
        <v>0</v>
      </c>
      <c r="K20" s="157">
        <f t="shared" si="4"/>
        <v>26</v>
      </c>
      <c r="L20" s="158" t="s">
        <v>26</v>
      </c>
      <c r="M20" s="159"/>
      <c r="N20" s="159"/>
      <c r="O20" s="160"/>
      <c r="P20" s="86"/>
      <c r="Q20" s="87"/>
      <c r="R20" s="87"/>
      <c r="S20" s="88"/>
      <c r="T20" s="134">
        <f>G20+K20+O18+O19+S18</f>
        <v>114</v>
      </c>
      <c r="U20" s="135">
        <f>F20+J20+N18+N19+R18</f>
        <v>0</v>
      </c>
      <c r="V20" s="51" t="s">
        <v>28</v>
      </c>
      <c r="W20" s="52"/>
    </row>
    <row r="21" spans="1:23" ht="24.75" customHeight="1" thickBot="1" x14ac:dyDescent="0.3">
      <c r="A21" s="96">
        <v>10</v>
      </c>
      <c r="B21" s="144" t="s">
        <v>88</v>
      </c>
      <c r="C21" s="96" t="s">
        <v>89</v>
      </c>
      <c r="D21" s="16" t="s">
        <v>90</v>
      </c>
      <c r="E21" s="161">
        <v>25</v>
      </c>
      <c r="F21" s="161">
        <v>0</v>
      </c>
      <c r="G21" s="162">
        <f>SUM(E21:F21)</f>
        <v>25</v>
      </c>
      <c r="H21" s="19" t="s">
        <v>91</v>
      </c>
      <c r="I21" s="163">
        <v>25</v>
      </c>
      <c r="J21" s="163">
        <v>0</v>
      </c>
      <c r="K21" s="164">
        <f>SUM(I21:J21)</f>
        <v>25</v>
      </c>
      <c r="L21" s="165" t="s">
        <v>92</v>
      </c>
      <c r="M21" s="77">
        <v>22</v>
      </c>
      <c r="N21" s="77">
        <v>0</v>
      </c>
      <c r="O21" s="166">
        <f>SUM(M21:N21)</f>
        <v>22</v>
      </c>
      <c r="P21" s="165" t="s">
        <v>93</v>
      </c>
      <c r="Q21" s="77">
        <v>22</v>
      </c>
      <c r="R21" s="77">
        <v>0</v>
      </c>
      <c r="S21" s="78">
        <f>SUM(Q21:R21)</f>
        <v>22</v>
      </c>
      <c r="T21" s="134">
        <f>SUM(T22:T23)</f>
        <v>192</v>
      </c>
      <c r="U21" s="135">
        <f>U22+U23</f>
        <v>0</v>
      </c>
      <c r="V21" s="66" t="s">
        <v>19</v>
      </c>
      <c r="W21" s="24"/>
    </row>
    <row r="22" spans="1:23" ht="26.25" customHeight="1" thickBot="1" x14ac:dyDescent="0.3">
      <c r="A22" s="101"/>
      <c r="B22" s="146"/>
      <c r="C22" s="101"/>
      <c r="D22" s="33" t="s">
        <v>94</v>
      </c>
      <c r="E22" s="167">
        <v>24</v>
      </c>
      <c r="F22" s="167">
        <v>0</v>
      </c>
      <c r="G22" s="36">
        <f>SUM(E22:F22)</f>
        <v>24</v>
      </c>
      <c r="H22" s="33" t="s">
        <v>95</v>
      </c>
      <c r="I22" s="167">
        <v>25</v>
      </c>
      <c r="J22" s="167">
        <v>0</v>
      </c>
      <c r="K22" s="36">
        <f>SUM(I22:J22)</f>
        <v>25</v>
      </c>
      <c r="L22" s="149" t="s">
        <v>26</v>
      </c>
      <c r="M22" s="59"/>
      <c r="N22" s="59"/>
      <c r="O22" s="150"/>
      <c r="P22" s="168" t="s">
        <v>26</v>
      </c>
      <c r="Q22" s="169"/>
      <c r="R22" s="169"/>
      <c r="S22" s="170"/>
      <c r="T22" s="134">
        <f>G21+G22+K21+K22</f>
        <v>99</v>
      </c>
      <c r="U22" s="135">
        <f>F21+F22+J21+J22</f>
        <v>0</v>
      </c>
      <c r="V22" s="79" t="s">
        <v>24</v>
      </c>
      <c r="W22" s="80"/>
    </row>
    <row r="23" spans="1:23" ht="28.5" customHeight="1" thickBot="1" x14ac:dyDescent="0.3">
      <c r="A23" s="151"/>
      <c r="B23" s="152"/>
      <c r="C23" s="151"/>
      <c r="D23" s="171" t="s">
        <v>96</v>
      </c>
      <c r="E23" s="172">
        <v>25</v>
      </c>
      <c r="F23" s="172">
        <v>0</v>
      </c>
      <c r="G23" s="50">
        <f>SUM(E23:F23)</f>
        <v>25</v>
      </c>
      <c r="H23" s="173" t="s">
        <v>97</v>
      </c>
      <c r="I23" s="174">
        <v>24</v>
      </c>
      <c r="J23" s="174">
        <v>0</v>
      </c>
      <c r="K23" s="95">
        <f>SUM(I23:J23)</f>
        <v>24</v>
      </c>
      <c r="L23" s="86"/>
      <c r="M23" s="87"/>
      <c r="N23" s="87"/>
      <c r="O23" s="88"/>
      <c r="P23" s="110"/>
      <c r="Q23" s="111"/>
      <c r="R23" s="111"/>
      <c r="S23" s="175"/>
      <c r="T23" s="176">
        <f>G23+K23+O21+S21</f>
        <v>93</v>
      </c>
      <c r="U23" s="177">
        <f>F23+J23+N21+R21</f>
        <v>0</v>
      </c>
      <c r="V23" s="23" t="s">
        <v>28</v>
      </c>
      <c r="W23" s="24"/>
    </row>
    <row r="24" spans="1:23" ht="39.75" customHeight="1" x14ac:dyDescent="0.25">
      <c r="A24" s="109">
        <v>11</v>
      </c>
      <c r="B24" s="178" t="s">
        <v>98</v>
      </c>
      <c r="C24" s="179" t="s">
        <v>99</v>
      </c>
      <c r="D24" s="180" t="s">
        <v>100</v>
      </c>
      <c r="E24" s="163">
        <v>24</v>
      </c>
      <c r="F24" s="163">
        <v>0</v>
      </c>
      <c r="G24" s="164">
        <f>SUM(E24:F24)</f>
        <v>24</v>
      </c>
      <c r="H24" s="181" t="s">
        <v>101</v>
      </c>
      <c r="I24" s="161">
        <v>24</v>
      </c>
      <c r="J24" s="161">
        <v>0</v>
      </c>
      <c r="K24" s="162">
        <f>SUM(I24:J24)</f>
        <v>24</v>
      </c>
      <c r="L24" s="182" t="s">
        <v>102</v>
      </c>
      <c r="M24" s="14">
        <v>20</v>
      </c>
      <c r="N24" s="183">
        <v>0</v>
      </c>
      <c r="O24" s="184">
        <f>SUM(M24:N24)</f>
        <v>20</v>
      </c>
      <c r="P24" s="185">
        <f>P25+P26</f>
        <v>0</v>
      </c>
      <c r="Q24" s="186">
        <f>SUM(Q25:Q26)</f>
        <v>161</v>
      </c>
      <c r="R24" s="187" t="s">
        <v>19</v>
      </c>
      <c r="S24" s="188"/>
      <c r="T24" s="189" t="s">
        <v>103</v>
      </c>
      <c r="U24" s="190" t="s">
        <v>104</v>
      </c>
      <c r="V24" s="190"/>
      <c r="W24" s="191"/>
    </row>
    <row r="25" spans="1:23" ht="39.75" customHeight="1" x14ac:dyDescent="0.25">
      <c r="A25" s="25"/>
      <c r="B25" s="81"/>
      <c r="C25" s="192"/>
      <c r="D25" s="193" t="s">
        <v>105</v>
      </c>
      <c r="E25" s="167">
        <v>24</v>
      </c>
      <c r="F25" s="167">
        <v>0</v>
      </c>
      <c r="G25" s="36">
        <f>SUM(E25:F25)</f>
        <v>24</v>
      </c>
      <c r="H25" s="194" t="s">
        <v>106</v>
      </c>
      <c r="I25" s="167">
        <v>22</v>
      </c>
      <c r="J25" s="167">
        <v>0</v>
      </c>
      <c r="K25" s="162">
        <f>SUM(I25:J25)</f>
        <v>22</v>
      </c>
      <c r="L25" s="195" t="s">
        <v>107</v>
      </c>
      <c r="M25" s="31">
        <v>23</v>
      </c>
      <c r="N25" s="131">
        <v>0</v>
      </c>
      <c r="O25" s="196">
        <f>SUM(M25:N25)</f>
        <v>23</v>
      </c>
      <c r="P25" s="197">
        <f>F24+J24+F26+N24+N25+N26</f>
        <v>0</v>
      </c>
      <c r="Q25" s="198">
        <f>O24+O25+O26+K24+G24+G25</f>
        <v>139</v>
      </c>
      <c r="R25" s="199" t="s">
        <v>24</v>
      </c>
      <c r="S25" s="200"/>
      <c r="T25" s="201">
        <f>SUM(Q24,Q27,Q30,Q31,)</f>
        <v>365</v>
      </c>
      <c r="U25" s="202">
        <f>P24+P27+P30+P31</f>
        <v>1</v>
      </c>
      <c r="V25" s="202"/>
      <c r="W25" s="203"/>
    </row>
    <row r="26" spans="1:23" ht="36" customHeight="1" thickBot="1" x14ac:dyDescent="0.3">
      <c r="A26" s="37"/>
      <c r="B26" s="85"/>
      <c r="C26" s="204"/>
      <c r="D26" s="205" t="s">
        <v>26</v>
      </c>
      <c r="E26" s="206"/>
      <c r="F26" s="206"/>
      <c r="G26" s="207"/>
      <c r="H26" s="159" t="s">
        <v>26</v>
      </c>
      <c r="I26" s="159"/>
      <c r="J26" s="159"/>
      <c r="K26" s="160"/>
      <c r="L26" s="48" t="s">
        <v>108</v>
      </c>
      <c r="M26" s="89">
        <v>24</v>
      </c>
      <c r="N26" s="136">
        <v>0</v>
      </c>
      <c r="O26" s="208">
        <f>SUM(M26:N26)</f>
        <v>24</v>
      </c>
      <c r="P26" s="209">
        <f>SUM(J25)</f>
        <v>0</v>
      </c>
      <c r="Q26" s="210">
        <f>K25</f>
        <v>22</v>
      </c>
      <c r="R26" s="211" t="s">
        <v>28</v>
      </c>
      <c r="S26" s="212"/>
      <c r="T26" s="213"/>
      <c r="U26" s="214"/>
      <c r="V26" s="214"/>
      <c r="W26" s="215"/>
    </row>
    <row r="27" spans="1:23" ht="38.450000000000003" customHeight="1" x14ac:dyDescent="0.25">
      <c r="A27" s="96">
        <v>12</v>
      </c>
      <c r="B27" s="97" t="s">
        <v>109</v>
      </c>
      <c r="C27" s="96" t="s">
        <v>110</v>
      </c>
      <c r="D27" s="103" t="s">
        <v>26</v>
      </c>
      <c r="E27" s="104"/>
      <c r="F27" s="104"/>
      <c r="G27" s="105"/>
      <c r="H27" s="216" t="s">
        <v>111</v>
      </c>
      <c r="I27" s="161">
        <v>25</v>
      </c>
      <c r="J27" s="161">
        <v>0</v>
      </c>
      <c r="K27" s="162">
        <f>SUM(I27:J27)</f>
        <v>25</v>
      </c>
      <c r="L27" s="19" t="s">
        <v>112</v>
      </c>
      <c r="M27" s="77">
        <v>21</v>
      </c>
      <c r="N27" s="124">
        <v>0</v>
      </c>
      <c r="O27" s="217">
        <f>SUM(M27:N27)</f>
        <v>21</v>
      </c>
      <c r="P27" s="218">
        <f>J27+N27+N28</f>
        <v>0</v>
      </c>
      <c r="Q27" s="219">
        <f>K27+O27+O28</f>
        <v>70</v>
      </c>
      <c r="R27" s="220" t="s">
        <v>19</v>
      </c>
      <c r="S27" s="221"/>
      <c r="V27" s="222"/>
      <c r="W27" s="223"/>
    </row>
    <row r="28" spans="1:23" ht="38.450000000000003" customHeight="1" thickBot="1" x14ac:dyDescent="0.3">
      <c r="A28" s="101"/>
      <c r="B28" s="102"/>
      <c r="C28" s="101"/>
      <c r="D28" s="103"/>
      <c r="E28" s="104"/>
      <c r="F28" s="104"/>
      <c r="G28" s="105"/>
      <c r="H28" s="224" t="s">
        <v>26</v>
      </c>
      <c r="I28" s="225"/>
      <c r="J28" s="225"/>
      <c r="K28" s="226"/>
      <c r="L28" s="48" t="s">
        <v>113</v>
      </c>
      <c r="M28" s="89">
        <v>24</v>
      </c>
      <c r="N28" s="136">
        <v>0</v>
      </c>
      <c r="O28" s="208">
        <f>SUM(M28:N28)</f>
        <v>24</v>
      </c>
      <c r="P28" s="227"/>
      <c r="Q28" s="228"/>
      <c r="R28" s="229"/>
      <c r="S28" s="230"/>
      <c r="T28" s="231" t="s">
        <v>114</v>
      </c>
      <c r="U28" s="222" t="s">
        <v>104</v>
      </c>
      <c r="V28" s="222"/>
      <c r="W28" s="223"/>
    </row>
    <row r="29" spans="1:23" ht="38.450000000000003" customHeight="1" thickBot="1" x14ac:dyDescent="0.3">
      <c r="A29" s="96">
        <v>13</v>
      </c>
      <c r="B29" s="97" t="s">
        <v>115</v>
      </c>
      <c r="C29" s="74" t="s">
        <v>116</v>
      </c>
      <c r="D29" s="232" t="s">
        <v>117</v>
      </c>
      <c r="E29" s="163">
        <v>23</v>
      </c>
      <c r="F29" s="163">
        <v>0</v>
      </c>
      <c r="G29" s="164">
        <f>SUM(E29:F29)</f>
        <v>23</v>
      </c>
      <c r="H29" s="98" t="s">
        <v>26</v>
      </c>
      <c r="I29" s="99"/>
      <c r="J29" s="99"/>
      <c r="K29" s="100"/>
      <c r="L29" s="98" t="s">
        <v>26</v>
      </c>
      <c r="M29" s="99"/>
      <c r="N29" s="99"/>
      <c r="O29" s="100"/>
      <c r="P29" s="233"/>
      <c r="Q29" s="234"/>
      <c r="R29" s="235"/>
      <c r="S29" s="236"/>
      <c r="T29" s="237"/>
      <c r="U29" s="222"/>
      <c r="V29" s="222"/>
      <c r="W29" s="223"/>
    </row>
    <row r="30" spans="1:23" ht="31.5" customHeight="1" thickBot="1" x14ac:dyDescent="0.3">
      <c r="A30" s="151"/>
      <c r="B30" s="238"/>
      <c r="C30" s="86"/>
      <c r="D30" s="239" t="s">
        <v>118</v>
      </c>
      <c r="E30" s="174">
        <v>25</v>
      </c>
      <c r="F30" s="174">
        <v>0</v>
      </c>
      <c r="G30" s="95">
        <f>SUM(E30:F30)</f>
        <v>25</v>
      </c>
      <c r="H30" s="110"/>
      <c r="I30" s="111"/>
      <c r="J30" s="111"/>
      <c r="K30" s="175"/>
      <c r="L30" s="110"/>
      <c r="M30" s="111"/>
      <c r="N30" s="111"/>
      <c r="O30" s="175"/>
      <c r="P30" s="240">
        <f>F29+F30</f>
        <v>0</v>
      </c>
      <c r="Q30" s="241">
        <f>G29+G30</f>
        <v>48</v>
      </c>
      <c r="R30" s="242" t="s">
        <v>19</v>
      </c>
      <c r="S30" s="121"/>
      <c r="T30" s="243">
        <f>SUM(T2,T5,T6,T7,T10,T14,T17,T18,T21,T13)</f>
        <v>1179</v>
      </c>
      <c r="U30" s="214">
        <f>U2+U13+U5+U6+U7+U10+U14+U17+U18+U21</f>
        <v>4</v>
      </c>
      <c r="V30" s="214"/>
      <c r="W30" s="215"/>
    </row>
    <row r="31" spans="1:23" ht="31.5" customHeight="1" x14ac:dyDescent="0.25">
      <c r="A31" s="8">
        <v>14</v>
      </c>
      <c r="B31" s="72" t="s">
        <v>119</v>
      </c>
      <c r="C31" s="244" t="s">
        <v>120</v>
      </c>
      <c r="D31" s="16" t="s">
        <v>121</v>
      </c>
      <c r="E31" s="161">
        <v>22</v>
      </c>
      <c r="F31" s="161">
        <v>0</v>
      </c>
      <c r="G31" s="162">
        <f>SUM(E31:F31)</f>
        <v>22</v>
      </c>
      <c r="H31" s="19" t="s">
        <v>122</v>
      </c>
      <c r="I31" s="163">
        <v>22</v>
      </c>
      <c r="J31" s="163">
        <v>1</v>
      </c>
      <c r="K31" s="164">
        <f>SUM(I31:J31)</f>
        <v>23</v>
      </c>
      <c r="L31" s="145" t="s">
        <v>123</v>
      </c>
      <c r="M31" s="77">
        <v>18</v>
      </c>
      <c r="N31" s="124">
        <v>0</v>
      </c>
      <c r="O31" s="217">
        <f>SUM(M31:N31)</f>
        <v>18</v>
      </c>
      <c r="P31" s="218">
        <f>F31+J31+J32+N31</f>
        <v>1</v>
      </c>
      <c r="Q31" s="219">
        <f>G31+K31+K32+O31</f>
        <v>86</v>
      </c>
      <c r="R31" s="220" t="s">
        <v>19</v>
      </c>
      <c r="S31" s="221"/>
      <c r="T31" s="231">
        <f>T30-(K3+G4)</f>
        <v>1136</v>
      </c>
      <c r="U31" s="202">
        <f>U30-(J3+F4)</f>
        <v>3</v>
      </c>
      <c r="V31" s="202"/>
      <c r="W31" s="203" t="s">
        <v>124</v>
      </c>
    </row>
    <row r="32" spans="1:23" ht="25.9" customHeight="1" thickBot="1" x14ac:dyDescent="0.3">
      <c r="A32" s="37"/>
      <c r="B32" s="85"/>
      <c r="C32" s="204"/>
      <c r="D32" s="245" t="s">
        <v>26</v>
      </c>
      <c r="E32" s="246"/>
      <c r="F32" s="246"/>
      <c r="G32" s="247"/>
      <c r="H32" s="248" t="s">
        <v>125</v>
      </c>
      <c r="I32" s="89">
        <v>23</v>
      </c>
      <c r="J32" s="136">
        <v>0</v>
      </c>
      <c r="K32" s="95">
        <f>SUM(I32:J32)</f>
        <v>23</v>
      </c>
      <c r="L32" s="158" t="s">
        <v>26</v>
      </c>
      <c r="M32" s="159"/>
      <c r="N32" s="159"/>
      <c r="O32" s="160"/>
      <c r="P32" s="227"/>
      <c r="Q32" s="228"/>
      <c r="R32" s="229"/>
      <c r="S32" s="230"/>
      <c r="T32" s="249">
        <f>K3+G4</f>
        <v>43</v>
      </c>
      <c r="U32" s="250">
        <f>J3+F4</f>
        <v>1</v>
      </c>
      <c r="V32" s="250"/>
      <c r="W32" s="251" t="s">
        <v>27</v>
      </c>
    </row>
    <row r="33" spans="1:24" ht="22.9" customHeight="1" x14ac:dyDescent="0.25">
      <c r="A33" s="252"/>
      <c r="B33" s="253"/>
      <c r="C33" s="10" t="s">
        <v>126</v>
      </c>
      <c r="D33" s="182" t="s">
        <v>127</v>
      </c>
      <c r="E33" s="14">
        <v>15</v>
      </c>
      <c r="F33" s="254">
        <v>0</v>
      </c>
      <c r="G33" s="15">
        <f>SUM(E33:F33)</f>
        <v>15</v>
      </c>
      <c r="H33" s="255" t="s">
        <v>128</v>
      </c>
      <c r="I33" s="256"/>
      <c r="J33" s="256"/>
      <c r="K33" s="256"/>
      <c r="L33" s="256"/>
      <c r="M33" s="256"/>
      <c r="N33" s="256"/>
      <c r="O33" s="256"/>
      <c r="P33" s="256"/>
      <c r="Q33" s="1" t="s">
        <v>129</v>
      </c>
    </row>
    <row r="34" spans="1:24" ht="22.9" customHeight="1" thickBot="1" x14ac:dyDescent="0.3">
      <c r="A34" s="252"/>
      <c r="B34" s="253"/>
      <c r="C34" s="39"/>
      <c r="D34" s="257" t="s">
        <v>130</v>
      </c>
      <c r="E34" s="89">
        <v>15</v>
      </c>
      <c r="F34" s="258">
        <v>0</v>
      </c>
      <c r="G34" s="90">
        <f>SUM(E34:F34)</f>
        <v>15</v>
      </c>
      <c r="H34" s="259">
        <f>E33+F33+E34+F34</f>
        <v>30</v>
      </c>
      <c r="I34" s="256"/>
      <c r="J34" s="256"/>
      <c r="K34" s="256"/>
      <c r="L34" s="256"/>
      <c r="M34" s="256"/>
      <c r="N34" s="256"/>
      <c r="O34" s="256"/>
      <c r="P34" s="256"/>
    </row>
    <row r="35" spans="1:24" x14ac:dyDescent="0.25">
      <c r="A35" s="260"/>
      <c r="B35" s="261"/>
      <c r="C35" s="261"/>
      <c r="D35" s="262" t="s">
        <v>131</v>
      </c>
      <c r="E35" s="263">
        <f>SUM(E2:E4,E13:E26,E29:E31,E33:E34,)</f>
        <v>486</v>
      </c>
      <c r="F35" s="264">
        <f>SUM(F2:F34)</f>
        <v>3</v>
      </c>
      <c r="G35" s="265"/>
      <c r="H35" s="266"/>
      <c r="I35" s="267">
        <f>SUM(I2:I3,I14:I23,I24:I25,I27,I5:I9,I31:I32)</f>
        <v>471</v>
      </c>
      <c r="J35" s="268">
        <f>SUM(J2:J4,J14:J23,J24:J32,J5:J9)</f>
        <v>2</v>
      </c>
      <c r="K35" s="269"/>
      <c r="L35" s="266"/>
      <c r="M35" s="267">
        <f>SUM(M2:M3,M7:M9,M14:M19,M21,M24:M28,M31)</f>
        <v>389</v>
      </c>
      <c r="N35" s="268">
        <f>SUM(N2:N3,N7:N9,N14:N19,N21,N24:N28,N31)</f>
        <v>0</v>
      </c>
      <c r="O35" s="270"/>
      <c r="P35" s="267">
        <f>SUM(Q5:Q12,Q14,Q18,Q21)</f>
        <v>223</v>
      </c>
      <c r="Q35" s="268">
        <f>SUM(R5:R12,R14,R18,R21)</f>
        <v>1</v>
      </c>
      <c r="R35" s="261"/>
      <c r="S35" s="261"/>
    </row>
    <row r="36" spans="1:24" ht="16.5" thickBot="1" x14ac:dyDescent="0.3">
      <c r="A36" s="260"/>
      <c r="B36" s="261"/>
      <c r="C36" s="261"/>
      <c r="D36" s="271" t="s">
        <v>10</v>
      </c>
      <c r="E36" s="272" t="s">
        <v>3</v>
      </c>
      <c r="F36" s="273">
        <f>SUM(E35:F35)</f>
        <v>489</v>
      </c>
      <c r="G36" s="274"/>
      <c r="H36" s="275"/>
      <c r="I36" s="276" t="s">
        <v>7</v>
      </c>
      <c r="J36" s="273">
        <f>SUM(I35:J35)</f>
        <v>473</v>
      </c>
      <c r="K36" s="274"/>
      <c r="L36" s="277"/>
      <c r="M36" s="278" t="s">
        <v>8</v>
      </c>
      <c r="N36" s="279">
        <f>SUM(M35:N35)</f>
        <v>389</v>
      </c>
      <c r="O36" s="280"/>
      <c r="P36" s="281" t="s">
        <v>9</v>
      </c>
      <c r="Q36" s="279">
        <f>SUM(P35:Q35)</f>
        <v>224</v>
      </c>
      <c r="R36" s="261"/>
      <c r="S36" s="261"/>
    </row>
    <row r="37" spans="1:24" ht="18.600000000000001" customHeight="1" thickBot="1" x14ac:dyDescent="0.3">
      <c r="A37" s="260"/>
      <c r="B37" s="261"/>
      <c r="C37" s="261"/>
      <c r="J37" s="282"/>
      <c r="K37" s="283"/>
      <c r="L37" s="284" t="s">
        <v>132</v>
      </c>
      <c r="M37" s="285"/>
      <c r="N37" s="286"/>
      <c r="O37" s="287"/>
      <c r="P37" s="288" t="s">
        <v>133</v>
      </c>
      <c r="Q37" s="289" t="s">
        <v>134</v>
      </c>
      <c r="R37" s="290"/>
      <c r="S37" s="291"/>
      <c r="T37" s="290" t="s">
        <v>135</v>
      </c>
      <c r="U37" s="290"/>
      <c r="V37" s="290"/>
      <c r="W37" s="290"/>
      <c r="X37" s="291"/>
    </row>
    <row r="38" spans="1:24" ht="48" thickBot="1" x14ac:dyDescent="0.3">
      <c r="A38" s="260"/>
      <c r="B38" s="261"/>
      <c r="C38" s="292" t="s">
        <v>136</v>
      </c>
      <c r="D38" s="293">
        <f>F35+J35+N35+Q35</f>
        <v>6</v>
      </c>
      <c r="E38" s="294" t="s">
        <v>137</v>
      </c>
      <c r="F38" s="295"/>
      <c r="G38" s="295"/>
      <c r="H38" s="1" t="s">
        <v>138</v>
      </c>
      <c r="J38" s="296"/>
      <c r="L38" s="297" t="s">
        <v>139</v>
      </c>
      <c r="M38" s="298" t="s">
        <v>140</v>
      </c>
      <c r="N38" s="299" t="s">
        <v>141</v>
      </c>
      <c r="O38" s="300" t="s">
        <v>142</v>
      </c>
      <c r="P38" s="168"/>
      <c r="Q38" s="301" t="s">
        <v>141</v>
      </c>
      <c r="R38" s="302" t="s">
        <v>142</v>
      </c>
      <c r="S38" s="303" t="s">
        <v>143</v>
      </c>
      <c r="T38" s="304" t="s">
        <v>141</v>
      </c>
      <c r="U38" s="305"/>
      <c r="V38" s="306" t="s">
        <v>142</v>
      </c>
      <c r="W38" s="306" t="s">
        <v>144</v>
      </c>
      <c r="X38" s="303" t="s">
        <v>145</v>
      </c>
    </row>
    <row r="39" spans="1:24" ht="21.75" customHeight="1" thickBot="1" x14ac:dyDescent="0.3">
      <c r="A39" s="260"/>
      <c r="B39" s="261"/>
      <c r="C39" s="307" t="s">
        <v>146</v>
      </c>
      <c r="D39" s="308">
        <f>F36+J36+N36+Q36</f>
        <v>1575</v>
      </c>
      <c r="E39" s="309">
        <f>D39-E33-E34</f>
        <v>1545</v>
      </c>
      <c r="F39" s="260"/>
      <c r="J39" s="310" t="s">
        <v>147</v>
      </c>
      <c r="K39" s="79"/>
      <c r="L39" s="311"/>
      <c r="M39" s="312"/>
      <c r="N39" s="313"/>
      <c r="O39" s="314"/>
      <c r="P39" s="315"/>
      <c r="Q39" s="301"/>
      <c r="R39" s="302"/>
      <c r="S39" s="316"/>
      <c r="T39" s="317" t="s">
        <v>124</v>
      </c>
      <c r="U39" s="318" t="s">
        <v>27</v>
      </c>
      <c r="V39" s="319"/>
      <c r="W39" s="319"/>
      <c r="X39" s="316"/>
    </row>
    <row r="40" spans="1:24" ht="16.5" thickBot="1" x14ac:dyDescent="0.3">
      <c r="A40" s="260"/>
      <c r="B40" s="261"/>
      <c r="C40" s="307" t="s">
        <v>148</v>
      </c>
      <c r="D40" s="293">
        <f>D39-D38</f>
        <v>1569</v>
      </c>
      <c r="E40" s="309">
        <f>D40-H34</f>
        <v>1539</v>
      </c>
      <c r="F40" s="295"/>
      <c r="G40" s="320"/>
      <c r="J40" s="321"/>
      <c r="K40" s="51"/>
      <c r="L40" s="134">
        <f>M40+P40</f>
        <v>1575</v>
      </c>
      <c r="M40" s="322">
        <f>N40+O40</f>
        <v>1545</v>
      </c>
      <c r="N40" s="322">
        <f>Q40+W40</f>
        <v>1084</v>
      </c>
      <c r="O40" s="135">
        <f>V40+R40</f>
        <v>461</v>
      </c>
      <c r="P40" s="323">
        <f>G33+G34</f>
        <v>30</v>
      </c>
      <c r="Q40" s="134">
        <f>SUM(Q31,Q27,Q25,Q30)</f>
        <v>343</v>
      </c>
      <c r="R40" s="322">
        <f>Q26</f>
        <v>22</v>
      </c>
      <c r="S40" s="135">
        <f>Q40+R40</f>
        <v>365</v>
      </c>
      <c r="T40" s="324">
        <f>S2+T5+T6+T8+T11+T15+T17+T19+T22</f>
        <v>697</v>
      </c>
      <c r="U40" s="322">
        <f>K3+G4+G6</f>
        <v>44</v>
      </c>
      <c r="V40" s="322">
        <f>SUM(T4,T9,T12,T20,T23,T16,T13)</f>
        <v>439</v>
      </c>
      <c r="W40" s="322">
        <f>T40+U40</f>
        <v>741</v>
      </c>
      <c r="X40" s="135">
        <f>SUM(W40,V40)</f>
        <v>1180</v>
      </c>
    </row>
    <row r="41" spans="1:24" ht="45" customHeight="1" thickBot="1" x14ac:dyDescent="0.3">
      <c r="J41" s="310" t="s">
        <v>11</v>
      </c>
      <c r="K41" s="79"/>
      <c r="L41" s="134">
        <f>M41+P41</f>
        <v>6</v>
      </c>
      <c r="M41" s="322">
        <f>N41+O41</f>
        <v>6</v>
      </c>
      <c r="N41" s="322">
        <f>Q41+W41</f>
        <v>5</v>
      </c>
      <c r="O41" s="135">
        <f>V41+R41</f>
        <v>1</v>
      </c>
      <c r="P41" s="323"/>
      <c r="Q41" s="134">
        <f>P25+P27+P30+P31</f>
        <v>1</v>
      </c>
      <c r="R41" s="322">
        <f>P26</f>
        <v>0</v>
      </c>
      <c r="S41" s="135">
        <f t="shared" ref="S41:S42" si="7">Q41+R41</f>
        <v>1</v>
      </c>
      <c r="T41" s="324">
        <f>U5+U6+U8+U11+U15+U17+U19+U22</f>
        <v>2</v>
      </c>
      <c r="U41" s="322">
        <f>F4+J3+F6</f>
        <v>2</v>
      </c>
      <c r="V41" s="322">
        <f>SUM(U4,U9,U12,U20,U23,U16,U13)</f>
        <v>1</v>
      </c>
      <c r="W41" s="322">
        <f>T41+U41</f>
        <v>4</v>
      </c>
      <c r="X41" s="135">
        <f>T41+U41+V41</f>
        <v>5</v>
      </c>
    </row>
    <row r="42" spans="1:24" ht="30.75" customHeight="1" thickBot="1" x14ac:dyDescent="0.3">
      <c r="J42" s="23" t="s">
        <v>149</v>
      </c>
      <c r="K42" s="66"/>
      <c r="L42" s="176">
        <f>M42+P42</f>
        <v>1539</v>
      </c>
      <c r="M42" s="326">
        <f>M40-M41</f>
        <v>1539</v>
      </c>
      <c r="N42" s="326">
        <f>N40-N41</f>
        <v>1079</v>
      </c>
      <c r="O42" s="177">
        <f>O40-O41</f>
        <v>460</v>
      </c>
      <c r="P42" s="327"/>
      <c r="Q42" s="328">
        <f>Q40-Q41</f>
        <v>342</v>
      </c>
      <c r="R42" s="329">
        <f>R40-R41</f>
        <v>22</v>
      </c>
      <c r="S42" s="330">
        <f t="shared" si="7"/>
        <v>364</v>
      </c>
      <c r="T42" s="331"/>
      <c r="U42" s="174"/>
      <c r="V42" s="329">
        <f>V40-V41</f>
        <v>438</v>
      </c>
      <c r="W42" s="329">
        <f>W40-W41</f>
        <v>737</v>
      </c>
      <c r="X42" s="330">
        <f>X40-X41</f>
        <v>1175</v>
      </c>
    </row>
    <row r="43" spans="1:24" x14ac:dyDescent="0.25">
      <c r="K43" s="261"/>
    </row>
    <row r="46" spans="1:24" ht="18" customHeight="1" x14ac:dyDescent="0.25"/>
    <row r="48" spans="1:24" x14ac:dyDescent="0.25">
      <c r="T48" s="332"/>
    </row>
  </sheetData>
  <mergeCells count="118">
    <mergeCell ref="J41:K41"/>
    <mergeCell ref="J42:K42"/>
    <mergeCell ref="S38:S39"/>
    <mergeCell ref="T38:U38"/>
    <mergeCell ref="V38:V39"/>
    <mergeCell ref="W38:W39"/>
    <mergeCell ref="X38:X39"/>
    <mergeCell ref="J39:K40"/>
    <mergeCell ref="L37:N37"/>
    <mergeCell ref="Q37:S37"/>
    <mergeCell ref="T37:X37"/>
    <mergeCell ref="L38:L39"/>
    <mergeCell ref="M38:M39"/>
    <mergeCell ref="N38:N39"/>
    <mergeCell ref="O38:O39"/>
    <mergeCell ref="P38:P39"/>
    <mergeCell ref="Q38:Q39"/>
    <mergeCell ref="R38:R39"/>
    <mergeCell ref="S31:S32"/>
    <mergeCell ref="D32:G32"/>
    <mergeCell ref="L32:O32"/>
    <mergeCell ref="C33:C34"/>
    <mergeCell ref="G35:H36"/>
    <mergeCell ref="K35:L36"/>
    <mergeCell ref="O35:O36"/>
    <mergeCell ref="A31:A32"/>
    <mergeCell ref="B31:B32"/>
    <mergeCell ref="C31:C32"/>
    <mergeCell ref="P31:P32"/>
    <mergeCell ref="Q31:Q32"/>
    <mergeCell ref="R31:R32"/>
    <mergeCell ref="P27:P28"/>
    <mergeCell ref="Q27:Q28"/>
    <mergeCell ref="R27:R28"/>
    <mergeCell ref="S27:S28"/>
    <mergeCell ref="H28:K28"/>
    <mergeCell ref="A29:A30"/>
    <mergeCell ref="B29:B30"/>
    <mergeCell ref="C29:C30"/>
    <mergeCell ref="H29:K30"/>
    <mergeCell ref="L29:O30"/>
    <mergeCell ref="A24:A26"/>
    <mergeCell ref="B24:B26"/>
    <mergeCell ref="C24:C26"/>
    <mergeCell ref="D26:G26"/>
    <mergeCell ref="H26:K26"/>
    <mergeCell ref="A27:A28"/>
    <mergeCell ref="B27:B28"/>
    <mergeCell ref="C27:C28"/>
    <mergeCell ref="D27:G28"/>
    <mergeCell ref="A21:A23"/>
    <mergeCell ref="B21:B23"/>
    <mergeCell ref="C21:C23"/>
    <mergeCell ref="V21:W21"/>
    <mergeCell ref="L22:O23"/>
    <mergeCell ref="P22:S23"/>
    <mergeCell ref="V22:W22"/>
    <mergeCell ref="V23:W23"/>
    <mergeCell ref="A18:A20"/>
    <mergeCell ref="B18:B20"/>
    <mergeCell ref="C18:C20"/>
    <mergeCell ref="V18:W18"/>
    <mergeCell ref="P19:S20"/>
    <mergeCell ref="V19:W19"/>
    <mergeCell ref="L20:O20"/>
    <mergeCell ref="V20:W20"/>
    <mergeCell ref="S14:S16"/>
    <mergeCell ref="V14:W14"/>
    <mergeCell ref="V15:W15"/>
    <mergeCell ref="V16:W16"/>
    <mergeCell ref="P17:S17"/>
    <mergeCell ref="V17:W17"/>
    <mergeCell ref="H13:K13"/>
    <mergeCell ref="L13:O13"/>
    <mergeCell ref="P13:S13"/>
    <mergeCell ref="V13:W13"/>
    <mergeCell ref="A14:A16"/>
    <mergeCell ref="B14:B16"/>
    <mergeCell ref="C14:C16"/>
    <mergeCell ref="P14:P16"/>
    <mergeCell ref="Q14:Q16"/>
    <mergeCell ref="R14:R16"/>
    <mergeCell ref="V10:W10"/>
    <mergeCell ref="P11:P12"/>
    <mergeCell ref="Q11:Q12"/>
    <mergeCell ref="R11:R12"/>
    <mergeCell ref="S11:S12"/>
    <mergeCell ref="V11:W11"/>
    <mergeCell ref="V12:W12"/>
    <mergeCell ref="A10:A12"/>
    <mergeCell ref="B10:B12"/>
    <mergeCell ref="C10:C12"/>
    <mergeCell ref="D10:G12"/>
    <mergeCell ref="H10:K12"/>
    <mergeCell ref="L10:O12"/>
    <mergeCell ref="A7:A9"/>
    <mergeCell ref="B7:B9"/>
    <mergeCell ref="C7:C9"/>
    <mergeCell ref="D7:G9"/>
    <mergeCell ref="V7:W7"/>
    <mergeCell ref="V8:W8"/>
    <mergeCell ref="V9:W9"/>
    <mergeCell ref="D5:G5"/>
    <mergeCell ref="H5:K5"/>
    <mergeCell ref="L5:O5"/>
    <mergeCell ref="V5:W5"/>
    <mergeCell ref="H6:K6"/>
    <mergeCell ref="L6:O6"/>
    <mergeCell ref="V6:W6"/>
    <mergeCell ref="V1:W1"/>
    <mergeCell ref="A2:A4"/>
    <mergeCell ref="B2:B4"/>
    <mergeCell ref="C2:C4"/>
    <mergeCell ref="V2:W2"/>
    <mergeCell ref="V3:W3"/>
    <mergeCell ref="H4:K4"/>
    <mergeCell ref="L4:O4"/>
    <mergeCell ref="V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2024-02-05T08:10:17Z</dcterms:modified>
</cp:coreProperties>
</file>